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570" windowWidth="28455" windowHeight="11955"/>
  </bookViews>
  <sheets>
    <sheet name="Отчет" sheetId="2" r:id="rId1"/>
  </sheets>
  <calcPr calcId="125725"/>
</workbook>
</file>

<file path=xl/calcChain.xml><?xml version="1.0" encoding="utf-8"?>
<calcChain xmlns="http://schemas.openxmlformats.org/spreadsheetml/2006/main">
  <c r="J21" i="2"/>
  <c r="J22"/>
  <c r="J19"/>
  <c r="J18"/>
  <c r="K18" s="1"/>
  <c r="J17"/>
  <c r="J16"/>
  <c r="J15"/>
  <c r="J14"/>
  <c r="K14" s="1"/>
  <c r="J13"/>
  <c r="J12"/>
  <c r="J11"/>
  <c r="J9"/>
  <c r="J7"/>
  <c r="I22"/>
  <c r="I21"/>
  <c r="I19"/>
  <c r="I18"/>
  <c r="I17"/>
  <c r="I16"/>
  <c r="I15"/>
  <c r="I14"/>
  <c r="I13"/>
  <c r="I12"/>
  <c r="I11"/>
  <c r="I9"/>
  <c r="I8"/>
  <c r="I7"/>
  <c r="K20"/>
  <c r="K12" l="1"/>
  <c r="K17"/>
  <c r="L8"/>
  <c r="L17"/>
  <c r="L22"/>
  <c r="K7"/>
  <c r="K16"/>
  <c r="K11"/>
  <c r="K19"/>
  <c r="L18"/>
  <c r="K10"/>
  <c r="K15"/>
  <c r="L13"/>
  <c r="L7"/>
  <c r="K9"/>
  <c r="L15"/>
  <c r="L19"/>
  <c r="L12"/>
  <c r="L11"/>
  <c r="L16"/>
  <c r="K8"/>
  <c r="K22"/>
  <c r="K13"/>
  <c r="L9"/>
</calcChain>
</file>

<file path=xl/sharedStrings.xml><?xml version="1.0" encoding="utf-8"?>
<sst xmlns="http://schemas.openxmlformats.org/spreadsheetml/2006/main" count="27" uniqueCount="25">
  <si>
    <t>Наименование показателя</t>
  </si>
  <si>
    <t xml:space="preserve">   Доходы от собственности</t>
  </si>
  <si>
    <t xml:space="preserve">   Доходы от оказания платных услуг (работ)</t>
  </si>
  <si>
    <t xml:space="preserve">   Суммы принудительного изъятия</t>
  </si>
  <si>
    <t xml:space="preserve">   Безвозмездные поступления от бюджетов</t>
  </si>
  <si>
    <t xml:space="preserve">   Прочие доходы</t>
  </si>
  <si>
    <t xml:space="preserve">   Обслуживание государственного (муниципального) долга</t>
  </si>
  <si>
    <t xml:space="preserve">   Безвозмездные перечисления бюджетам</t>
  </si>
  <si>
    <t>Чистое увеличение прочей дебиторской задолженности (кроме  бюджетных кредитов)</t>
  </si>
  <si>
    <t>Чистое увеличение задолженности по внутреннему государственному (муниципальному)  долгу</t>
  </si>
  <si>
    <t>Чистое увеличение прочей кредиторской задолженности</t>
  </si>
  <si>
    <t/>
  </si>
  <si>
    <t>Бюджетная деятельность 2018</t>
  </si>
  <si>
    <t>Расходы всего,из них:</t>
  </si>
  <si>
    <t>Доходы всего,из них:</t>
  </si>
  <si>
    <t xml:space="preserve">Чистый операционный результат </t>
  </si>
  <si>
    <t xml:space="preserve">Операции с нефинансовыми активами </t>
  </si>
  <si>
    <t>отклонение</t>
  </si>
  <si>
    <t>темп роста</t>
  </si>
  <si>
    <t>Операции с финансовыми активами и обязательствами,из них</t>
  </si>
  <si>
    <t xml:space="preserve">Операции с обязательствами </t>
  </si>
  <si>
    <t>4=3-2</t>
  </si>
  <si>
    <t>5=3/2*100</t>
  </si>
  <si>
    <t>Информация о финансовых результатах деятельности КФ Всеволожского муниципального района ЛО на 1.01.2020 года(тыс.руб)</t>
  </si>
  <si>
    <t>Бюджетная деятельность 2019</t>
  </si>
</sst>
</file>

<file path=xl/styles.xml><?xml version="1.0" encoding="utf-8"?>
<styleSheet xmlns="http://schemas.openxmlformats.org/spreadsheetml/2006/main">
  <fonts count="28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Arial Cyr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b/>
      <sz val="9"/>
      <color rgb="FF000000"/>
      <name val="Arial Cyr"/>
    </font>
    <font>
      <sz val="10"/>
      <color rgb="FF000000"/>
      <name val="Times New Roman"/>
    </font>
    <font>
      <sz val="10"/>
      <color rgb="FF000000"/>
      <name val="Traditional Arabic"/>
    </font>
    <font>
      <b/>
      <sz val="8"/>
      <color rgb="FF000000"/>
      <name val="Arial Cyr"/>
    </font>
    <font>
      <sz val="7"/>
      <color rgb="FF000000"/>
      <name val="Calibri"/>
      <scheme val="minor"/>
    </font>
    <font>
      <sz val="7"/>
      <color rgb="FF000000"/>
      <name val="Arial Cyr"/>
    </font>
    <font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6" fillId="0" borderId="10">
      <alignment horizontal="left" wrapText="1"/>
    </xf>
    <xf numFmtId="0" fontId="8" fillId="0" borderId="11"/>
    <xf numFmtId="49" fontId="6" fillId="0" borderId="11"/>
    <xf numFmtId="0" fontId="6" fillId="0" borderId="11"/>
    <xf numFmtId="49" fontId="6" fillId="0" borderId="1"/>
    <xf numFmtId="0" fontId="10" fillId="0" borderId="12">
      <alignment horizontal="center"/>
    </xf>
    <xf numFmtId="0" fontId="3" fillId="0" borderId="13"/>
    <xf numFmtId="0" fontId="6" fillId="0" borderId="2"/>
    <xf numFmtId="0" fontId="8" fillId="0" borderId="2"/>
    <xf numFmtId="49" fontId="6" fillId="0" borderId="2"/>
    <xf numFmtId="0" fontId="6" fillId="0" borderId="14">
      <alignment horizontal="center" vertical="top"/>
    </xf>
    <xf numFmtId="49" fontId="6" fillId="0" borderId="15">
      <alignment horizontal="center" vertical="top" wrapText="1"/>
    </xf>
    <xf numFmtId="0" fontId="6" fillId="0" borderId="15">
      <alignment horizontal="center" vertical="top" wrapText="1"/>
    </xf>
    <xf numFmtId="49" fontId="6" fillId="0" borderId="16">
      <alignment horizontal="center" vertical="top" wrapText="1"/>
    </xf>
    <xf numFmtId="0" fontId="6" fillId="0" borderId="14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7">
      <alignment horizontal="center" vertical="center"/>
    </xf>
    <xf numFmtId="0" fontId="11" fillId="0" borderId="18">
      <alignment horizontal="left" wrapText="1"/>
    </xf>
    <xf numFmtId="49" fontId="6" fillId="0" borderId="19">
      <alignment horizontal="center"/>
    </xf>
    <xf numFmtId="49" fontId="6" fillId="0" borderId="20">
      <alignment horizontal="center"/>
    </xf>
    <xf numFmtId="4" fontId="6" fillId="0" borderId="20">
      <alignment horizontal="right" shrinkToFit="1"/>
    </xf>
    <xf numFmtId="4" fontId="6" fillId="0" borderId="21">
      <alignment horizontal="right" shrinkToFit="1"/>
    </xf>
    <xf numFmtId="0" fontId="6" fillId="0" borderId="8"/>
    <xf numFmtId="0" fontId="5" fillId="0" borderId="18">
      <alignment horizontal="left" wrapText="1"/>
    </xf>
    <xf numFmtId="49" fontId="6" fillId="0" borderId="22">
      <alignment horizontal="center"/>
    </xf>
    <xf numFmtId="49" fontId="6" fillId="0" borderId="15">
      <alignment horizontal="center"/>
    </xf>
    <xf numFmtId="4" fontId="6" fillId="0" borderId="15">
      <alignment horizontal="right" shrinkToFit="1"/>
    </xf>
    <xf numFmtId="4" fontId="6" fillId="0" borderId="23">
      <alignment horizontal="right" shrinkToFit="1"/>
    </xf>
    <xf numFmtId="0" fontId="6" fillId="0" borderId="24">
      <alignment horizontal="left" wrapText="1"/>
    </xf>
    <xf numFmtId="49" fontId="6" fillId="0" borderId="25">
      <alignment horizontal="center"/>
    </xf>
    <xf numFmtId="49" fontId="6" fillId="0" borderId="26">
      <alignment horizontal="center"/>
    </xf>
    <xf numFmtId="2" fontId="6" fillId="0" borderId="26">
      <alignment horizontal="right"/>
    </xf>
    <xf numFmtId="2" fontId="6" fillId="0" borderId="27">
      <alignment horizontal="right"/>
    </xf>
    <xf numFmtId="0" fontId="6" fillId="0" borderId="28">
      <alignment horizontal="left" wrapText="1"/>
    </xf>
    <xf numFmtId="49" fontId="6" fillId="0" borderId="29">
      <alignment horizontal="center"/>
    </xf>
    <xf numFmtId="49" fontId="6" fillId="0" borderId="30">
      <alignment horizontal="center"/>
    </xf>
    <xf numFmtId="4" fontId="6" fillId="0" borderId="30">
      <alignment horizontal="right" shrinkToFit="1"/>
    </xf>
    <xf numFmtId="4" fontId="6" fillId="0" borderId="31">
      <alignment horizontal="right" shrinkToFit="1"/>
    </xf>
    <xf numFmtId="0" fontId="6" fillId="0" borderId="18">
      <alignment horizontal="left" wrapText="1"/>
    </xf>
    <xf numFmtId="49" fontId="6" fillId="0" borderId="32">
      <alignment horizontal="center"/>
    </xf>
    <xf numFmtId="49" fontId="6" fillId="0" borderId="4">
      <alignment horizontal="center"/>
    </xf>
    <xf numFmtId="4" fontId="6" fillId="0" borderId="4">
      <alignment horizontal="right" shrinkToFit="1"/>
    </xf>
    <xf numFmtId="4" fontId="6" fillId="0" borderId="33">
      <alignment horizontal="right" shrinkToFit="1"/>
    </xf>
    <xf numFmtId="0" fontId="6" fillId="0" borderId="11">
      <alignment horizontal="left" wrapText="1"/>
    </xf>
    <xf numFmtId="49" fontId="6" fillId="0" borderId="13">
      <alignment horizontal="center"/>
    </xf>
    <xf numFmtId="4" fontId="6" fillId="0" borderId="13">
      <alignment horizontal="right" shrinkToFit="1"/>
    </xf>
    <xf numFmtId="0" fontId="12" fillId="0" borderId="1">
      <alignment horizontal="left"/>
    </xf>
    <xf numFmtId="0" fontId="13" fillId="0" borderId="1"/>
    <xf numFmtId="49" fontId="13" fillId="0" borderId="1">
      <alignment horizontal="left"/>
    </xf>
    <xf numFmtId="0" fontId="13" fillId="0" borderId="1">
      <alignment horizontal="left"/>
    </xf>
    <xf numFmtId="49" fontId="13" fillId="0" borderId="1"/>
    <xf numFmtId="0" fontId="5" fillId="0" borderId="2">
      <alignment horizontal="left" wrapText="1"/>
    </xf>
    <xf numFmtId="0" fontId="11" fillId="0" borderId="18">
      <alignment horizontal="center" wrapText="1"/>
    </xf>
    <xf numFmtId="4" fontId="6" fillId="0" borderId="26">
      <alignment horizontal="right" shrinkToFit="1"/>
    </xf>
    <xf numFmtId="4" fontId="6" fillId="0" borderId="27">
      <alignment horizontal="right" shrinkToFit="1"/>
    </xf>
    <xf numFmtId="0" fontId="1" fillId="0" borderId="1">
      <alignment horizontal="left"/>
    </xf>
    <xf numFmtId="49" fontId="1" fillId="0" borderId="1">
      <alignment horizontal="left"/>
    </xf>
    <xf numFmtId="49" fontId="1" fillId="0" borderId="1"/>
    <xf numFmtId="0" fontId="6" fillId="0" borderId="28">
      <alignment horizontal="left" wrapText="1" indent="5"/>
    </xf>
    <xf numFmtId="0" fontId="10" fillId="0" borderId="29">
      <alignment horizontal="center"/>
    </xf>
    <xf numFmtId="0" fontId="10" fillId="0" borderId="30">
      <alignment horizontal="center"/>
    </xf>
    <xf numFmtId="4" fontId="10" fillId="0" borderId="30">
      <alignment horizontal="right"/>
    </xf>
    <xf numFmtId="0" fontId="14" fillId="0" borderId="18">
      <alignment horizontal="left" wrapText="1"/>
    </xf>
    <xf numFmtId="0" fontId="5" fillId="0" borderId="11">
      <alignment horizontal="left" wrapText="1"/>
    </xf>
    <xf numFmtId="0" fontId="8" fillId="0" borderId="1">
      <alignment horizontal="left"/>
    </xf>
    <xf numFmtId="4" fontId="6" fillId="0" borderId="1">
      <alignment horizontal="right" shrinkToFit="1"/>
    </xf>
    <xf numFmtId="0" fontId="6" fillId="0" borderId="28">
      <alignment horizontal="left" wrapText="1" indent="4"/>
    </xf>
    <xf numFmtId="0" fontId="6" fillId="0" borderId="18">
      <alignment horizontal="left" wrapText="1" indent="4"/>
    </xf>
    <xf numFmtId="0" fontId="6" fillId="0" borderId="34">
      <alignment horizontal="left" wrapText="1" indent="4"/>
    </xf>
    <xf numFmtId="0" fontId="6" fillId="0" borderId="35">
      <alignment horizontal="left" wrapText="1" indent="4"/>
    </xf>
    <xf numFmtId="0" fontId="6" fillId="0" borderId="15">
      <alignment horizontal="center" vertical="center"/>
    </xf>
    <xf numFmtId="49" fontId="6" fillId="0" borderId="1">
      <alignment horizontal="right" vertical="center" shrinkToFit="1"/>
    </xf>
    <xf numFmtId="0" fontId="6" fillId="0" borderId="1">
      <alignment horizontal="left" wrapText="1"/>
    </xf>
    <xf numFmtId="4" fontId="6" fillId="0" borderId="2">
      <alignment horizontal="right" shrinkToFit="1"/>
    </xf>
    <xf numFmtId="0" fontId="14" fillId="0" borderId="18">
      <alignment horizontal="center" wrapText="1"/>
    </xf>
    <xf numFmtId="0" fontId="6" fillId="0" borderId="18">
      <alignment horizontal="left" wrapText="1" indent="5"/>
    </xf>
    <xf numFmtId="0" fontId="6" fillId="0" borderId="13">
      <alignment horizontal="left"/>
    </xf>
    <xf numFmtId="49" fontId="6" fillId="0" borderId="1">
      <alignment horizontal="left"/>
    </xf>
    <xf numFmtId="49" fontId="6" fillId="0" borderId="2">
      <alignment horizontal="left"/>
    </xf>
    <xf numFmtId="0" fontId="6" fillId="0" borderId="1">
      <alignment horizontal="right"/>
    </xf>
    <xf numFmtId="0" fontId="6" fillId="0" borderId="2">
      <alignment horizontal="center"/>
    </xf>
    <xf numFmtId="0" fontId="15" fillId="0" borderId="11">
      <alignment horizontal="center" vertical="top"/>
    </xf>
    <xf numFmtId="0" fontId="16" fillId="0" borderId="11">
      <alignment horizontal="center" vertical="top"/>
    </xf>
    <xf numFmtId="0" fontId="16" fillId="0" borderId="1">
      <alignment vertical="top"/>
    </xf>
    <xf numFmtId="49" fontId="16" fillId="0" borderId="1">
      <alignment horizontal="center" vertical="top"/>
    </xf>
    <xf numFmtId="0" fontId="17" fillId="0" borderId="1">
      <alignment horizontal="left"/>
    </xf>
    <xf numFmtId="0" fontId="18" fillId="0" borderId="1"/>
    <xf numFmtId="0" fontId="17" fillId="0" borderId="1"/>
    <xf numFmtId="0" fontId="17" fillId="0" borderId="2">
      <alignment horizontal="center" wrapText="1"/>
    </xf>
    <xf numFmtId="0" fontId="17" fillId="0" borderId="11">
      <alignment horizontal="center" vertical="top"/>
    </xf>
    <xf numFmtId="0" fontId="17" fillId="0" borderId="2">
      <alignment horizontal="center"/>
    </xf>
    <xf numFmtId="0" fontId="19" fillId="0" borderId="2">
      <alignment horizontal="center"/>
    </xf>
    <xf numFmtId="0" fontId="17" fillId="0" borderId="1">
      <alignment horizontal="left" vertical="top"/>
    </xf>
    <xf numFmtId="0" fontId="20" fillId="0" borderId="1">
      <alignment horizontal="right" vertical="top"/>
    </xf>
    <xf numFmtId="0" fontId="20" fillId="0" borderId="11">
      <alignment horizontal="center" vertical="top"/>
    </xf>
    <xf numFmtId="0" fontId="15" fillId="0" borderId="1"/>
    <xf numFmtId="49" fontId="20" fillId="0" borderId="11">
      <alignment horizontal="center" vertical="top"/>
    </xf>
    <xf numFmtId="0" fontId="17" fillId="0" borderId="2"/>
    <xf numFmtId="0" fontId="17" fillId="0" borderId="1">
      <alignment horizontal="center"/>
    </xf>
    <xf numFmtId="0" fontId="17" fillId="0" borderId="2">
      <alignment wrapText="1"/>
    </xf>
    <xf numFmtId="0" fontId="19" fillId="0" borderId="1"/>
    <xf numFmtId="0" fontId="17" fillId="0" borderId="1">
      <alignment horizontal="left" wrapText="1"/>
    </xf>
    <xf numFmtId="0" fontId="20" fillId="0" borderId="11">
      <alignment horizontal="center" vertical="top" wrapText="1"/>
    </xf>
    <xf numFmtId="49" fontId="20" fillId="0" borderId="1">
      <alignment horizontal="center" vertical="top" wrapText="1"/>
    </xf>
    <xf numFmtId="49" fontId="17" fillId="0" borderId="1">
      <alignment horizontal="center" vertical="center"/>
    </xf>
    <xf numFmtId="0" fontId="1" fillId="0" borderId="2"/>
    <xf numFmtId="0" fontId="1" fillId="0" borderId="15">
      <alignment horizontal="left" wrapText="1"/>
    </xf>
    <xf numFmtId="0" fontId="1" fillId="0" borderId="5"/>
    <xf numFmtId="0" fontId="1" fillId="0" borderId="11"/>
    <xf numFmtId="0" fontId="23" fillId="0" borderId="0"/>
    <xf numFmtId="0" fontId="23" fillId="0" borderId="0"/>
    <xf numFmtId="0" fontId="23" fillId="0" borderId="0"/>
    <xf numFmtId="0" fontId="21" fillId="0" borderId="1"/>
    <xf numFmtId="0" fontId="21" fillId="0" borderId="1"/>
    <xf numFmtId="0" fontId="22" fillId="2" borderId="1"/>
    <xf numFmtId="0" fontId="21" fillId="0" borderId="1"/>
    <xf numFmtId="0" fontId="22" fillId="0" borderId="1"/>
    <xf numFmtId="0" fontId="1" fillId="0" borderId="15">
      <alignment horizontal="left"/>
    </xf>
  </cellStyleXfs>
  <cellXfs count="59">
    <xf numFmtId="0" fontId="0" fillId="0" borderId="0" xfId="0"/>
    <xf numFmtId="0" fontId="25" fillId="0" borderId="0" xfId="0" applyFont="1" applyProtection="1">
      <protection locked="0"/>
    </xf>
    <xf numFmtId="0" fontId="26" fillId="0" borderId="37" xfId="44" applyNumberFormat="1" applyFont="1" applyBorder="1" applyProtection="1">
      <alignment horizontal="center" vertical="center"/>
    </xf>
    <xf numFmtId="0" fontId="26" fillId="0" borderId="37" xfId="3" applyNumberFormat="1" applyFont="1" applyBorder="1" applyProtection="1"/>
    <xf numFmtId="0" fontId="25" fillId="0" borderId="53" xfId="0" applyFont="1" applyBorder="1" applyProtection="1">
      <protection locked="0"/>
    </xf>
    <xf numFmtId="4" fontId="24" fillId="0" borderId="40" xfId="49" applyFont="1" applyBorder="1" applyProtection="1">
      <alignment horizontal="right" shrinkToFit="1"/>
    </xf>
    <xf numFmtId="4" fontId="26" fillId="0" borderId="40" xfId="3" applyNumberFormat="1" applyFont="1" applyBorder="1" applyProtection="1"/>
    <xf numFmtId="2" fontId="25" fillId="0" borderId="41" xfId="0" applyNumberFormat="1" applyFont="1" applyBorder="1" applyProtection="1">
      <protection locked="0"/>
    </xf>
    <xf numFmtId="4" fontId="26" fillId="0" borderId="38" xfId="55" applyFont="1" applyBorder="1" applyProtection="1">
      <alignment horizontal="right" shrinkToFit="1"/>
    </xf>
    <xf numFmtId="4" fontId="26" fillId="0" borderId="38" xfId="3" applyNumberFormat="1" applyFont="1" applyBorder="1" applyProtection="1"/>
    <xf numFmtId="2" fontId="25" fillId="0" borderId="55" xfId="0" applyNumberFormat="1" applyFont="1" applyBorder="1" applyProtection="1">
      <protection locked="0"/>
    </xf>
    <xf numFmtId="4" fontId="26" fillId="0" borderId="36" xfId="55" applyFont="1" applyBorder="1" applyProtection="1">
      <alignment horizontal="right" shrinkToFit="1"/>
    </xf>
    <xf numFmtId="4" fontId="26" fillId="0" borderId="36" xfId="3" applyNumberFormat="1" applyFont="1" applyBorder="1" applyProtection="1"/>
    <xf numFmtId="2" fontId="25" fillId="0" borderId="51" xfId="0" applyNumberFormat="1" applyFont="1" applyBorder="1" applyProtection="1">
      <protection locked="0"/>
    </xf>
    <xf numFmtId="4" fontId="26" fillId="0" borderId="37" xfId="49" applyFont="1" applyBorder="1" applyProtection="1">
      <alignment horizontal="right" shrinkToFit="1"/>
    </xf>
    <xf numFmtId="4" fontId="26" fillId="0" borderId="37" xfId="3" applyNumberFormat="1" applyFont="1" applyBorder="1" applyProtection="1"/>
    <xf numFmtId="2" fontId="25" fillId="0" borderId="53" xfId="0" applyNumberFormat="1" applyFont="1" applyBorder="1" applyProtection="1">
      <protection locked="0"/>
    </xf>
    <xf numFmtId="4" fontId="24" fillId="0" borderId="40" xfId="55" applyFont="1" applyBorder="1" applyProtection="1">
      <alignment horizontal="right" shrinkToFit="1"/>
    </xf>
    <xf numFmtId="4" fontId="26" fillId="0" borderId="36" xfId="49" applyFont="1" applyBorder="1" applyProtection="1">
      <alignment horizontal="right" shrinkToFit="1"/>
    </xf>
    <xf numFmtId="0" fontId="26" fillId="0" borderId="2" xfId="134" applyNumberFormat="1" applyFont="1" applyProtection="1"/>
    <xf numFmtId="0" fontId="26" fillId="0" borderId="1" xfId="3" applyNumberFormat="1" applyFont="1" applyProtection="1"/>
    <xf numFmtId="0" fontId="26" fillId="0" borderId="15" xfId="135" applyFont="1" applyProtection="1">
      <alignment horizontal="left" wrapText="1"/>
      <protection locked="0"/>
    </xf>
    <xf numFmtId="0" fontId="26" fillId="0" borderId="11" xfId="137" applyNumberFormat="1" applyFont="1" applyProtection="1"/>
    <xf numFmtId="0" fontId="26" fillId="0" borderId="48" xfId="3" applyNumberFormat="1" applyFont="1" applyBorder="1" applyAlignment="1" applyProtection="1">
      <alignment horizontal="center"/>
    </xf>
    <xf numFmtId="0" fontId="26" fillId="0" borderId="36" xfId="3" applyNumberFormat="1" applyFont="1" applyBorder="1" applyAlignment="1" applyProtection="1">
      <alignment horizontal="center"/>
    </xf>
    <xf numFmtId="0" fontId="25" fillId="0" borderId="49" xfId="0" applyFont="1" applyBorder="1" applyAlignment="1" applyProtection="1">
      <alignment horizontal="center"/>
      <protection locked="0"/>
    </xf>
    <xf numFmtId="0" fontId="25" fillId="0" borderId="51" xfId="0" applyFont="1" applyBorder="1" applyAlignment="1" applyProtection="1">
      <alignment horizontal="center"/>
      <protection locked="0"/>
    </xf>
    <xf numFmtId="0" fontId="24" fillId="0" borderId="57" xfId="35" applyNumberFormat="1" applyFont="1" applyBorder="1" applyAlignment="1" applyProtection="1">
      <alignment horizontal="center" wrapText="1"/>
    </xf>
    <xf numFmtId="0" fontId="26" fillId="0" borderId="48" xfId="40" applyNumberFormat="1" applyFont="1" applyBorder="1" applyProtection="1">
      <alignment horizontal="center" vertical="top" wrapText="1"/>
    </xf>
    <xf numFmtId="0" fontId="26" fillId="0" borderId="36" xfId="40" applyNumberFormat="1" applyFont="1" applyBorder="1" applyProtection="1">
      <alignment horizontal="center" vertical="top" wrapText="1"/>
    </xf>
    <xf numFmtId="0" fontId="27" fillId="0" borderId="50" xfId="52" applyNumberFormat="1" applyFont="1" applyBorder="1" applyProtection="1">
      <alignment horizontal="left" wrapText="1"/>
    </xf>
    <xf numFmtId="0" fontId="27" fillId="0" borderId="36" xfId="52" applyFont="1" applyBorder="1" applyProtection="1">
      <alignment horizontal="left" wrapText="1"/>
      <protection locked="0"/>
    </xf>
    <xf numFmtId="0" fontId="27" fillId="0" borderId="36" xfId="52" applyNumberFormat="1" applyFont="1" applyBorder="1" applyProtection="1">
      <alignment horizontal="left" wrapText="1"/>
    </xf>
    <xf numFmtId="0" fontId="24" fillId="0" borderId="56" xfId="81" applyNumberFormat="1" applyFont="1" applyBorder="1" applyAlignment="1" applyProtection="1">
      <alignment horizontal="left" wrapText="1"/>
    </xf>
    <xf numFmtId="0" fontId="24" fillId="0" borderId="45" xfId="81" applyNumberFormat="1" applyFont="1" applyBorder="1" applyAlignment="1" applyProtection="1">
      <alignment horizontal="left" wrapText="1"/>
    </xf>
    <xf numFmtId="0" fontId="24" fillId="0" borderId="46" xfId="81" applyNumberFormat="1" applyFont="1" applyBorder="1" applyAlignment="1" applyProtection="1">
      <alignment horizontal="left" wrapText="1"/>
    </xf>
    <xf numFmtId="0" fontId="24" fillId="0" borderId="50" xfId="91" applyNumberFormat="1" applyFont="1" applyBorder="1" applyAlignment="1" applyProtection="1">
      <alignment wrapText="1"/>
    </xf>
    <xf numFmtId="0" fontId="24" fillId="0" borderId="36" xfId="91" applyNumberFormat="1" applyFont="1" applyBorder="1" applyAlignment="1" applyProtection="1">
      <alignment wrapText="1"/>
    </xf>
    <xf numFmtId="0" fontId="24" fillId="0" borderId="50" xfId="91" applyNumberFormat="1" applyFont="1" applyBorder="1" applyProtection="1">
      <alignment horizontal="left" wrapText="1"/>
    </xf>
    <xf numFmtId="0" fontId="24" fillId="0" borderId="36" xfId="91" applyNumberFormat="1" applyFont="1" applyBorder="1" applyProtection="1">
      <alignment horizontal="left" wrapText="1"/>
    </xf>
    <xf numFmtId="0" fontId="27" fillId="0" borderId="54" xfId="52" applyNumberFormat="1" applyFont="1" applyBorder="1" applyProtection="1">
      <alignment horizontal="left" wrapText="1"/>
    </xf>
    <xf numFmtId="0" fontId="27" fillId="0" borderId="38" xfId="52" applyNumberFormat="1" applyFont="1" applyBorder="1" applyProtection="1">
      <alignment horizontal="left" wrapText="1"/>
    </xf>
    <xf numFmtId="0" fontId="24" fillId="0" borderId="42" xfId="81" applyNumberFormat="1" applyFont="1" applyBorder="1" applyAlignment="1" applyProtection="1">
      <alignment horizontal="left" wrapText="1"/>
    </xf>
    <xf numFmtId="0" fontId="24" fillId="0" borderId="43" xfId="81" applyNumberFormat="1" applyFont="1" applyBorder="1" applyAlignment="1" applyProtection="1">
      <alignment horizontal="left" wrapText="1"/>
    </xf>
    <xf numFmtId="0" fontId="24" fillId="0" borderId="44" xfId="81" applyNumberFormat="1" applyFont="1" applyBorder="1" applyAlignment="1" applyProtection="1">
      <alignment horizontal="left" wrapText="1"/>
    </xf>
    <xf numFmtId="0" fontId="27" fillId="0" borderId="52" xfId="52" applyNumberFormat="1" applyFont="1" applyBorder="1" applyProtection="1">
      <alignment horizontal="left" wrapText="1"/>
    </xf>
    <xf numFmtId="0" fontId="27" fillId="0" borderId="37" xfId="52" applyNumberFormat="1" applyFont="1" applyBorder="1" applyProtection="1">
      <alignment horizontal="left" wrapText="1"/>
    </xf>
    <xf numFmtId="0" fontId="26" fillId="0" borderId="15" xfId="135" applyNumberFormat="1" applyFont="1" applyProtection="1">
      <alignment horizontal="left" wrapText="1"/>
    </xf>
    <xf numFmtId="0" fontId="26" fillId="0" borderId="15" xfId="135" applyFont="1" applyProtection="1">
      <alignment horizontal="left" wrapText="1"/>
      <protection locked="0"/>
    </xf>
    <xf numFmtId="0" fontId="26" fillId="0" borderId="47" xfId="38" applyNumberFormat="1" applyFont="1" applyBorder="1" applyProtection="1">
      <alignment horizontal="center" vertical="top"/>
    </xf>
    <xf numFmtId="0" fontId="26" fillId="0" borderId="48" xfId="38" applyNumberFormat="1" applyFont="1" applyBorder="1" applyProtection="1">
      <alignment horizontal="center" vertical="top"/>
    </xf>
    <xf numFmtId="0" fontId="26" fillId="0" borderId="50" xfId="38" applyNumberFormat="1" applyFont="1" applyBorder="1" applyProtection="1">
      <alignment horizontal="center" vertical="top"/>
    </xf>
    <xf numFmtId="0" fontId="26" fillId="0" borderId="36" xfId="38" applyNumberFormat="1" applyFont="1" applyBorder="1" applyProtection="1">
      <alignment horizontal="center" vertical="top"/>
    </xf>
    <xf numFmtId="0" fontId="26" fillId="0" borderId="52" xfId="42" applyNumberFormat="1" applyFont="1" applyBorder="1" applyProtection="1">
      <alignment horizontal="center" vertical="center"/>
    </xf>
    <xf numFmtId="0" fontId="26" fillId="0" borderId="37" xfId="42" applyNumberFormat="1" applyFont="1" applyBorder="1" applyProtection="1">
      <alignment horizontal="center" vertical="center"/>
    </xf>
    <xf numFmtId="0" fontId="24" fillId="0" borderId="39" xfId="46" applyNumberFormat="1" applyFont="1" applyBorder="1" applyProtection="1">
      <alignment horizontal="left" wrapText="1"/>
    </xf>
    <xf numFmtId="0" fontId="24" fillId="0" borderId="40" xfId="46" applyNumberFormat="1" applyFont="1" applyBorder="1" applyProtection="1">
      <alignment horizontal="left" wrapText="1"/>
    </xf>
    <xf numFmtId="0" fontId="24" fillId="0" borderId="50" xfId="103" applyNumberFormat="1" applyFont="1" applyBorder="1" applyProtection="1">
      <alignment horizontal="center" wrapText="1"/>
    </xf>
    <xf numFmtId="0" fontId="24" fillId="0" borderId="36" xfId="103" applyNumberFormat="1" applyFont="1" applyBorder="1" applyProtection="1">
      <alignment horizontal="center" wrapText="1"/>
    </xf>
  </cellXfs>
  <cellStyles count="147">
    <cellStyle name="br" xfId="140"/>
    <cellStyle name="col" xfId="139"/>
    <cellStyle name="st143" xfId="117"/>
    <cellStyle name="st144" xfId="128"/>
    <cellStyle name="st145" xfId="135"/>
    <cellStyle name="style0" xfId="141"/>
    <cellStyle name="td" xfId="142"/>
    <cellStyle name="tr" xfId="138"/>
    <cellStyle name="xl100" xfId="85"/>
    <cellStyle name="xl101" xfId="88"/>
    <cellStyle name="xl102" xfId="113"/>
    <cellStyle name="xl103" xfId="31"/>
    <cellStyle name="xl104" xfId="40"/>
    <cellStyle name="xl105" xfId="44"/>
    <cellStyle name="xl106" xfId="48"/>
    <cellStyle name="xl107" xfId="54"/>
    <cellStyle name="xl108" xfId="59"/>
    <cellStyle name="xl109" xfId="64"/>
    <cellStyle name="xl110" xfId="69"/>
    <cellStyle name="xl111" xfId="78"/>
    <cellStyle name="xl112" xfId="89"/>
    <cellStyle name="xl113" xfId="99"/>
    <cellStyle name="xl114" xfId="105"/>
    <cellStyle name="xl115" xfId="28"/>
    <cellStyle name="xl116" xfId="49"/>
    <cellStyle name="xl117" xfId="55"/>
    <cellStyle name="xl118" xfId="60"/>
    <cellStyle name="xl119" xfId="65"/>
    <cellStyle name="xl120" xfId="70"/>
    <cellStyle name="xl121" xfId="74"/>
    <cellStyle name="xl122" xfId="82"/>
    <cellStyle name="xl123" xfId="90"/>
    <cellStyle name="xl124" xfId="94"/>
    <cellStyle name="xl125" xfId="100"/>
    <cellStyle name="xl126" xfId="102"/>
    <cellStyle name="xl127" xfId="118"/>
    <cellStyle name="xl128" xfId="120"/>
    <cellStyle name="xl129" xfId="129"/>
    <cellStyle name="xl130" xfId="4"/>
    <cellStyle name="xl131" xfId="10"/>
    <cellStyle name="xl132" xfId="16"/>
    <cellStyle name="xl133" xfId="22"/>
    <cellStyle name="xl134" xfId="26"/>
    <cellStyle name="xl135" xfId="2"/>
    <cellStyle name="xl136" xfId="5"/>
    <cellStyle name="xl137" xfId="11"/>
    <cellStyle name="xl138" xfId="17"/>
    <cellStyle name="xl139" xfId="20"/>
    <cellStyle name="xl140" xfId="23"/>
    <cellStyle name="xl141" xfId="24"/>
    <cellStyle name="xl142" xfId="33"/>
    <cellStyle name="xl143" xfId="34"/>
    <cellStyle name="xl144" xfId="41"/>
    <cellStyle name="xl145" xfId="45"/>
    <cellStyle name="xl146" xfId="50"/>
    <cellStyle name="xl147" xfId="56"/>
    <cellStyle name="xl148" xfId="61"/>
    <cellStyle name="xl149" xfId="66"/>
    <cellStyle name="xl150" xfId="71"/>
    <cellStyle name="xl151" xfId="79"/>
    <cellStyle name="xl152" xfId="83"/>
    <cellStyle name="xl153" xfId="86"/>
    <cellStyle name="xl154" xfId="146"/>
    <cellStyle name="xl155" xfId="12"/>
    <cellStyle name="xl156" xfId="18"/>
    <cellStyle name="xl157" xfId="51"/>
    <cellStyle name="xl158" xfId="136"/>
    <cellStyle name="xl21" xfId="143"/>
    <cellStyle name="xl22" xfId="1"/>
    <cellStyle name="xl23" xfId="6"/>
    <cellStyle name="xl24" xfId="13"/>
    <cellStyle name="xl25" xfId="19"/>
    <cellStyle name="xl26" xfId="21"/>
    <cellStyle name="xl27" xfId="3"/>
    <cellStyle name="xl28" xfId="35"/>
    <cellStyle name="xl29" xfId="72"/>
    <cellStyle name="xl30" xfId="75"/>
    <cellStyle name="xl31" xfId="80"/>
    <cellStyle name="xl32" xfId="84"/>
    <cellStyle name="xl33" xfId="92"/>
    <cellStyle name="xl34" xfId="93"/>
    <cellStyle name="xl35" xfId="27"/>
    <cellStyle name="xl36" xfId="106"/>
    <cellStyle name="xl37" xfId="114"/>
    <cellStyle name="xl38" xfId="121"/>
    <cellStyle name="xl39" xfId="116"/>
    <cellStyle name="xl40" xfId="130"/>
    <cellStyle name="xl41" xfId="134"/>
    <cellStyle name="xl42" xfId="137"/>
    <cellStyle name="xl43" xfId="144"/>
    <cellStyle name="xl44" xfId="7"/>
    <cellStyle name="xl45" xfId="14"/>
    <cellStyle name="xl46" xfId="36"/>
    <cellStyle name="xl47" xfId="76"/>
    <cellStyle name="xl48" xfId="101"/>
    <cellStyle name="xl49" xfId="107"/>
    <cellStyle name="xl50" xfId="110"/>
    <cellStyle name="xl51" xfId="145"/>
    <cellStyle name="xl52" xfId="126"/>
    <cellStyle name="xl53" xfId="131"/>
    <cellStyle name="xl54" xfId="115"/>
    <cellStyle name="xl55" xfId="122"/>
    <cellStyle name="xl56" xfId="9"/>
    <cellStyle name="xl57" xfId="111"/>
    <cellStyle name="xl58" xfId="127"/>
    <cellStyle name="xl59" xfId="132"/>
    <cellStyle name="xl60" xfId="25"/>
    <cellStyle name="xl61" xfId="29"/>
    <cellStyle name="xl62" xfId="112"/>
    <cellStyle name="xl63" xfId="119"/>
    <cellStyle name="xl64" xfId="123"/>
    <cellStyle name="xl65" xfId="133"/>
    <cellStyle name="xl66" xfId="108"/>
    <cellStyle name="xl67" xfId="124"/>
    <cellStyle name="xl68" xfId="125"/>
    <cellStyle name="xl69" xfId="38"/>
    <cellStyle name="xl70" xfId="42"/>
    <cellStyle name="xl71" xfId="46"/>
    <cellStyle name="xl72" xfId="52"/>
    <cellStyle name="xl73" xfId="57"/>
    <cellStyle name="xl74" xfId="62"/>
    <cellStyle name="xl75" xfId="67"/>
    <cellStyle name="xl76" xfId="81"/>
    <cellStyle name="xl77" xfId="87"/>
    <cellStyle name="xl78" xfId="91"/>
    <cellStyle name="xl79" xfId="95"/>
    <cellStyle name="xl80" xfId="96"/>
    <cellStyle name="xl81" xfId="97"/>
    <cellStyle name="xl82" xfId="98"/>
    <cellStyle name="xl83" xfId="103"/>
    <cellStyle name="xl84" xfId="104"/>
    <cellStyle name="xl85" xfId="109"/>
    <cellStyle name="xl86" xfId="8"/>
    <cellStyle name="xl87" xfId="15"/>
    <cellStyle name="xl88" xfId="30"/>
    <cellStyle name="xl89" xfId="32"/>
    <cellStyle name="xl90" xfId="37"/>
    <cellStyle name="xl91" xfId="39"/>
    <cellStyle name="xl92" xfId="43"/>
    <cellStyle name="xl93" xfId="47"/>
    <cellStyle name="xl94" xfId="53"/>
    <cellStyle name="xl95" xfId="58"/>
    <cellStyle name="xl96" xfId="63"/>
    <cellStyle name="xl97" xfId="68"/>
    <cellStyle name="xl98" xfId="73"/>
    <cellStyle name="xl99" xfId="7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5"/>
  <sheetViews>
    <sheetView tabSelected="1" workbookViewId="0">
      <selection activeCell="K21" sqref="K21"/>
    </sheetView>
  </sheetViews>
  <sheetFormatPr defaultRowHeight="18.75"/>
  <cols>
    <col min="1" max="1" width="12.7109375" style="1" customWidth="1"/>
    <col min="2" max="2" width="13" style="1" customWidth="1"/>
    <col min="3" max="3" width="6.42578125" style="1" customWidth="1"/>
    <col min="4" max="4" width="11.28515625" style="1" customWidth="1"/>
    <col min="5" max="5" width="11.5703125" style="1" customWidth="1"/>
    <col min="6" max="6" width="8.28515625" style="1" customWidth="1"/>
    <col min="7" max="7" width="8.140625" style="1" customWidth="1"/>
    <col min="8" max="8" width="2.28515625" style="1" customWidth="1"/>
    <col min="9" max="9" width="21.85546875" style="1" customWidth="1"/>
    <col min="10" max="10" width="19.28515625" style="1" customWidth="1"/>
    <col min="11" max="11" width="19.5703125" style="1" customWidth="1"/>
    <col min="12" max="12" width="16.42578125" style="1" customWidth="1"/>
    <col min="13" max="16384" width="9.140625" style="1"/>
  </cols>
  <sheetData>
    <row r="2" spans="1:12" ht="49.5" customHeight="1" thickBot="1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2.5" customHeight="1">
      <c r="A3" s="49" t="s">
        <v>0</v>
      </c>
      <c r="B3" s="50"/>
      <c r="C3" s="50"/>
      <c r="D3" s="50"/>
      <c r="E3" s="50"/>
      <c r="F3" s="50"/>
      <c r="G3" s="50"/>
      <c r="H3" s="50"/>
      <c r="I3" s="28" t="s">
        <v>12</v>
      </c>
      <c r="J3" s="28" t="s">
        <v>24</v>
      </c>
      <c r="K3" s="23" t="s">
        <v>17</v>
      </c>
      <c r="L3" s="25" t="s">
        <v>18</v>
      </c>
    </row>
    <row r="4" spans="1:12" ht="11.1" customHeight="1">
      <c r="A4" s="51"/>
      <c r="B4" s="52"/>
      <c r="C4" s="52"/>
      <c r="D4" s="52"/>
      <c r="E4" s="52"/>
      <c r="F4" s="52"/>
      <c r="G4" s="52"/>
      <c r="H4" s="52"/>
      <c r="I4" s="29"/>
      <c r="J4" s="29"/>
      <c r="K4" s="24"/>
      <c r="L4" s="26"/>
    </row>
    <row r="5" spans="1:12" ht="43.5" customHeight="1">
      <c r="A5" s="51"/>
      <c r="B5" s="52"/>
      <c r="C5" s="52"/>
      <c r="D5" s="52"/>
      <c r="E5" s="52"/>
      <c r="F5" s="52"/>
      <c r="G5" s="52"/>
      <c r="H5" s="52"/>
      <c r="I5" s="29"/>
      <c r="J5" s="29"/>
      <c r="K5" s="24"/>
      <c r="L5" s="26"/>
    </row>
    <row r="6" spans="1:12" ht="22.5" customHeight="1" thickBot="1">
      <c r="A6" s="53">
        <v>1</v>
      </c>
      <c r="B6" s="54"/>
      <c r="C6" s="54"/>
      <c r="D6" s="54"/>
      <c r="E6" s="54"/>
      <c r="F6" s="54"/>
      <c r="G6" s="54"/>
      <c r="H6" s="54"/>
      <c r="I6" s="2">
        <v>2</v>
      </c>
      <c r="J6" s="2">
        <v>3</v>
      </c>
      <c r="K6" s="3" t="s">
        <v>21</v>
      </c>
      <c r="L6" s="4" t="s">
        <v>22</v>
      </c>
    </row>
    <row r="7" spans="1:12" ht="29.25" customHeight="1" thickBot="1">
      <c r="A7" s="55" t="s">
        <v>14</v>
      </c>
      <c r="B7" s="56"/>
      <c r="C7" s="56"/>
      <c r="D7" s="56"/>
      <c r="E7" s="56"/>
      <c r="F7" s="56"/>
      <c r="G7" s="56"/>
      <c r="H7" s="56"/>
      <c r="I7" s="5">
        <f>302671257.52/1000</f>
        <v>302671.25751999998</v>
      </c>
      <c r="J7" s="5">
        <f>421836295.5/1000</f>
        <v>421836.29550000001</v>
      </c>
      <c r="K7" s="6">
        <f>J7-I7</f>
        <v>119165.03798000002</v>
      </c>
      <c r="L7" s="7">
        <f>J7/I7*100</f>
        <v>139.37111140198894</v>
      </c>
    </row>
    <row r="8" spans="1:12" ht="15.95" customHeight="1">
      <c r="A8" s="40" t="s">
        <v>1</v>
      </c>
      <c r="B8" s="41"/>
      <c r="C8" s="41"/>
      <c r="D8" s="41"/>
      <c r="E8" s="41"/>
      <c r="F8" s="41"/>
      <c r="G8" s="41"/>
      <c r="H8" s="41"/>
      <c r="I8" s="8">
        <f>1837050/1000</f>
        <v>1837.05</v>
      </c>
      <c r="J8" s="8">
        <v>0</v>
      </c>
      <c r="K8" s="9">
        <f t="shared" ref="K8:K22" si="0">J8-I8</f>
        <v>-1837.05</v>
      </c>
      <c r="L8" s="10">
        <f t="shared" ref="L8:L22" si="1">J8/I8*100</f>
        <v>0</v>
      </c>
    </row>
    <row r="9" spans="1:12" ht="15.95" customHeight="1">
      <c r="A9" s="30" t="s">
        <v>2</v>
      </c>
      <c r="B9" s="32"/>
      <c r="C9" s="32"/>
      <c r="D9" s="32"/>
      <c r="E9" s="32"/>
      <c r="F9" s="32"/>
      <c r="G9" s="32"/>
      <c r="H9" s="32"/>
      <c r="I9" s="11">
        <f>82009.78/1000</f>
        <v>82.009779999999992</v>
      </c>
      <c r="J9" s="11">
        <f>86135.62/1000</f>
        <v>86.135619999999989</v>
      </c>
      <c r="K9" s="12">
        <f t="shared" si="0"/>
        <v>4.1258399999999966</v>
      </c>
      <c r="L9" s="13">
        <f t="shared" si="1"/>
        <v>105.03091216681717</v>
      </c>
    </row>
    <row r="10" spans="1:12" ht="15.95" customHeight="1">
      <c r="A10" s="30" t="s">
        <v>3</v>
      </c>
      <c r="B10" s="32"/>
      <c r="C10" s="32"/>
      <c r="D10" s="32"/>
      <c r="E10" s="32"/>
      <c r="F10" s="32"/>
      <c r="G10" s="32"/>
      <c r="H10" s="32"/>
      <c r="I10" s="11">
        <v>0</v>
      </c>
      <c r="J10" s="11">
        <v>0</v>
      </c>
      <c r="K10" s="12">
        <f t="shared" si="0"/>
        <v>0</v>
      </c>
      <c r="L10" s="13">
        <v>0</v>
      </c>
    </row>
    <row r="11" spans="1:12" ht="15.95" customHeight="1">
      <c r="A11" s="30" t="s">
        <v>4</v>
      </c>
      <c r="B11" s="32"/>
      <c r="C11" s="32"/>
      <c r="D11" s="32"/>
      <c r="E11" s="32"/>
      <c r="F11" s="32"/>
      <c r="G11" s="32"/>
      <c r="H11" s="32"/>
      <c r="I11" s="11">
        <f>300728264/1000</f>
        <v>300728.26400000002</v>
      </c>
      <c r="J11" s="11">
        <f>421737865.49/1000</f>
        <v>421737.86549</v>
      </c>
      <c r="K11" s="12">
        <f t="shared" si="0"/>
        <v>121009.60148999997</v>
      </c>
      <c r="L11" s="13">
        <f t="shared" si="1"/>
        <v>140.23885213862039</v>
      </c>
    </row>
    <row r="12" spans="1:12" ht="15.75" customHeight="1" thickBot="1">
      <c r="A12" s="45" t="s">
        <v>5</v>
      </c>
      <c r="B12" s="46"/>
      <c r="C12" s="46"/>
      <c r="D12" s="46"/>
      <c r="E12" s="46"/>
      <c r="F12" s="46"/>
      <c r="G12" s="46"/>
      <c r="H12" s="46"/>
      <c r="I12" s="14">
        <f>23933.74/1000</f>
        <v>23.93374</v>
      </c>
      <c r="J12" s="14">
        <f>12294.39/1000</f>
        <v>12.29439</v>
      </c>
      <c r="K12" s="15">
        <f t="shared" si="0"/>
        <v>-11.63935</v>
      </c>
      <c r="L12" s="16">
        <f t="shared" si="1"/>
        <v>51.368444714449147</v>
      </c>
    </row>
    <row r="13" spans="1:12" ht="30.75" customHeight="1" thickBot="1">
      <c r="A13" s="42" t="s">
        <v>13</v>
      </c>
      <c r="B13" s="43"/>
      <c r="C13" s="43"/>
      <c r="D13" s="43"/>
      <c r="E13" s="43"/>
      <c r="F13" s="43"/>
      <c r="G13" s="43"/>
      <c r="H13" s="44"/>
      <c r="I13" s="17">
        <f>386742550/1000</f>
        <v>386742.55</v>
      </c>
      <c r="J13" s="17">
        <f>444157934.71/1000</f>
        <v>444157.93471</v>
      </c>
      <c r="K13" s="6">
        <f t="shared" si="0"/>
        <v>57415.384710000013</v>
      </c>
      <c r="L13" s="7">
        <f t="shared" si="1"/>
        <v>114.84589288403875</v>
      </c>
    </row>
    <row r="14" spans="1:12" ht="20.25" customHeight="1">
      <c r="A14" s="40" t="s">
        <v>6</v>
      </c>
      <c r="B14" s="41"/>
      <c r="C14" s="41"/>
      <c r="D14" s="41"/>
      <c r="E14" s="41"/>
      <c r="F14" s="41"/>
      <c r="G14" s="41"/>
      <c r="H14" s="41"/>
      <c r="I14" s="8">
        <f>105451.86/1000</f>
        <v>105.45186</v>
      </c>
      <c r="J14" s="8">
        <f>632547.95/1000</f>
        <v>632.5479499999999</v>
      </c>
      <c r="K14" s="9">
        <f t="shared" si="0"/>
        <v>527.09608999999989</v>
      </c>
      <c r="L14" s="10"/>
    </row>
    <row r="15" spans="1:12" ht="24" customHeight="1">
      <c r="A15" s="30" t="s">
        <v>7</v>
      </c>
      <c r="B15" s="32"/>
      <c r="C15" s="32"/>
      <c r="D15" s="32"/>
      <c r="E15" s="32"/>
      <c r="F15" s="32"/>
      <c r="G15" s="32"/>
      <c r="H15" s="32"/>
      <c r="I15" s="11">
        <f>347811137.62/1000</f>
        <v>347811.13761999999</v>
      </c>
      <c r="J15" s="11">
        <f>404432818.4/1000</f>
        <v>404432.81839999999</v>
      </c>
      <c r="K15" s="12">
        <f t="shared" si="0"/>
        <v>56621.680779999995</v>
      </c>
      <c r="L15" s="13">
        <f t="shared" si="1"/>
        <v>116.27943290357248</v>
      </c>
    </row>
    <row r="16" spans="1:12" ht="15.75" customHeight="1">
      <c r="A16" s="38" t="s">
        <v>15</v>
      </c>
      <c r="B16" s="39"/>
      <c r="C16" s="39"/>
      <c r="D16" s="39"/>
      <c r="E16" s="39"/>
      <c r="F16" s="39"/>
      <c r="G16" s="39"/>
      <c r="H16" s="39"/>
      <c r="I16" s="11">
        <f>-84071292.48/1000</f>
        <v>-84071.292480000004</v>
      </c>
      <c r="J16" s="11">
        <f>-22321639.21/1000</f>
        <v>-22321.639210000001</v>
      </c>
      <c r="K16" s="12">
        <f t="shared" si="0"/>
        <v>61749.653270000003</v>
      </c>
      <c r="L16" s="13">
        <f t="shared" si="1"/>
        <v>26.550845778075992</v>
      </c>
    </row>
    <row r="17" spans="1:12" ht="16.899999999999999" customHeight="1">
      <c r="A17" s="36" t="s">
        <v>16</v>
      </c>
      <c r="B17" s="37"/>
      <c r="C17" s="37"/>
      <c r="D17" s="37"/>
      <c r="E17" s="37"/>
      <c r="F17" s="37"/>
      <c r="G17" s="37"/>
      <c r="H17" s="37"/>
      <c r="I17" s="18">
        <f>-345328.88/1000</f>
        <v>-345.32888000000003</v>
      </c>
      <c r="J17" s="18">
        <f>-101357.841</f>
        <v>-101357.841</v>
      </c>
      <c r="K17" s="12">
        <f t="shared" si="0"/>
        <v>-101012.51212</v>
      </c>
      <c r="L17" s="13">
        <f t="shared" si="1"/>
        <v>29351.104662894108</v>
      </c>
    </row>
    <row r="18" spans="1:12" ht="42" customHeight="1">
      <c r="A18" s="33" t="s">
        <v>19</v>
      </c>
      <c r="B18" s="34"/>
      <c r="C18" s="34"/>
      <c r="D18" s="34"/>
      <c r="E18" s="34"/>
      <c r="F18" s="34"/>
      <c r="G18" s="34"/>
      <c r="H18" s="35"/>
      <c r="I18" s="11">
        <f>-83725963.6/1000</f>
        <v>-83725.963599999988</v>
      </c>
      <c r="J18" s="11">
        <f>-22220281.37/1000</f>
        <v>-22220.281370000001</v>
      </c>
      <c r="K18" s="12">
        <f t="shared" si="0"/>
        <v>61505.682229999991</v>
      </c>
      <c r="L18" s="13">
        <f t="shared" si="1"/>
        <v>26.539296073267295</v>
      </c>
    </row>
    <row r="19" spans="1:12" ht="42" customHeight="1">
      <c r="A19" s="30" t="s">
        <v>8</v>
      </c>
      <c r="B19" s="32"/>
      <c r="C19" s="32"/>
      <c r="D19" s="32"/>
      <c r="E19" s="32"/>
      <c r="F19" s="32"/>
      <c r="G19" s="32"/>
      <c r="H19" s="32"/>
      <c r="I19" s="11">
        <f>4547794.57/1000</f>
        <v>4547.79457</v>
      </c>
      <c r="J19" s="11">
        <f>277966933.58/1000</f>
        <v>277966.93358000001</v>
      </c>
      <c r="K19" s="12">
        <f t="shared" si="0"/>
        <v>273419.13900999998</v>
      </c>
      <c r="L19" s="13">
        <f t="shared" si="1"/>
        <v>6112.1259832983178</v>
      </c>
    </row>
    <row r="20" spans="1:12" ht="15" customHeight="1">
      <c r="A20" s="57" t="s">
        <v>20</v>
      </c>
      <c r="B20" s="58"/>
      <c r="C20" s="58"/>
      <c r="D20" s="58"/>
      <c r="E20" s="58"/>
      <c r="F20" s="58"/>
      <c r="G20" s="58"/>
      <c r="H20" s="58"/>
      <c r="I20" s="18">
        <v>0</v>
      </c>
      <c r="J20" s="18">
        <v>0</v>
      </c>
      <c r="K20" s="12">
        <f t="shared" si="0"/>
        <v>0</v>
      </c>
      <c r="L20" s="13">
        <v>0</v>
      </c>
    </row>
    <row r="21" spans="1:12" ht="45" customHeight="1">
      <c r="A21" s="30" t="s">
        <v>9</v>
      </c>
      <c r="B21" s="32"/>
      <c r="C21" s="32"/>
      <c r="D21" s="32"/>
      <c r="E21" s="32"/>
      <c r="F21" s="32"/>
      <c r="G21" s="32"/>
      <c r="H21" s="32"/>
      <c r="I21" s="11">
        <f>100000000/1000</f>
        <v>100000</v>
      </c>
      <c r="J21" s="11">
        <f>-100000000/1000</f>
        <v>-100000</v>
      </c>
      <c r="K21" s="12">
        <v>0</v>
      </c>
      <c r="L21" s="13">
        <v>0</v>
      </c>
    </row>
    <row r="22" spans="1:12" ht="30.75" customHeight="1">
      <c r="A22" s="30" t="s">
        <v>10</v>
      </c>
      <c r="B22" s="31"/>
      <c r="C22" s="31"/>
      <c r="D22" s="31"/>
      <c r="E22" s="31"/>
      <c r="F22" s="31"/>
      <c r="G22" s="31"/>
      <c r="H22" s="31"/>
      <c r="I22" s="11">
        <f>-10024.63/1000</f>
        <v>-10.024629999999998</v>
      </c>
      <c r="J22" s="11">
        <f>85407.57/1000</f>
        <v>85.407570000000007</v>
      </c>
      <c r="K22" s="12">
        <f t="shared" si="0"/>
        <v>95.432200000000009</v>
      </c>
      <c r="L22" s="13">
        <f t="shared" si="1"/>
        <v>-851.97727995946002</v>
      </c>
    </row>
    <row r="23" spans="1:12" hidden="1">
      <c r="A23" s="19" t="s">
        <v>11</v>
      </c>
      <c r="B23" s="19"/>
      <c r="C23" s="19"/>
      <c r="D23" s="19"/>
      <c r="E23" s="19"/>
      <c r="F23" s="19"/>
      <c r="G23" s="19"/>
      <c r="H23" s="19"/>
      <c r="I23" s="19"/>
      <c r="J23" s="19"/>
      <c r="K23" s="20"/>
    </row>
    <row r="24" spans="1:12" hidden="1">
      <c r="A24" s="47" t="s">
        <v>11</v>
      </c>
      <c r="B24" s="48"/>
      <c r="C24" s="48"/>
      <c r="D24" s="48"/>
      <c r="E24" s="48"/>
      <c r="F24" s="48"/>
      <c r="G24" s="48"/>
      <c r="H24" s="48"/>
      <c r="I24" s="48"/>
      <c r="J24" s="21"/>
      <c r="K24" s="20"/>
    </row>
    <row r="25" spans="1:12" hidden="1">
      <c r="A25" s="22" t="s">
        <v>11</v>
      </c>
      <c r="B25" s="22"/>
      <c r="C25" s="22"/>
      <c r="D25" s="22"/>
      <c r="E25" s="22"/>
      <c r="F25" s="22"/>
      <c r="G25" s="22"/>
      <c r="H25" s="22"/>
      <c r="I25" s="22"/>
      <c r="J25" s="22"/>
      <c r="K25" s="20"/>
    </row>
  </sheetData>
  <mergeCells count="24">
    <mergeCell ref="A24:I24"/>
    <mergeCell ref="A10:H10"/>
    <mergeCell ref="A11:H11"/>
    <mergeCell ref="A3:H5"/>
    <mergeCell ref="I3:I5"/>
    <mergeCell ref="A6:H6"/>
    <mergeCell ref="A7:H7"/>
    <mergeCell ref="A8:H8"/>
    <mergeCell ref="A9:H9"/>
    <mergeCell ref="A20:H20"/>
    <mergeCell ref="A21:H21"/>
    <mergeCell ref="K3:K5"/>
    <mergeCell ref="L3:L5"/>
    <mergeCell ref="A2:L2"/>
    <mergeCell ref="J3:J5"/>
    <mergeCell ref="A22:H22"/>
    <mergeCell ref="A19:H19"/>
    <mergeCell ref="A18:H18"/>
    <mergeCell ref="A17:H17"/>
    <mergeCell ref="A16:H16"/>
    <mergeCell ref="A14:H14"/>
    <mergeCell ref="A13:H13"/>
    <mergeCell ref="A15:H15"/>
    <mergeCell ref="A12:H12"/>
  </mergeCells>
  <pageMargins left="0.78749999999999998" right="0.39374999999999999" top="0.39374999999999999" bottom="0.39374999999999999" header="0" footer="0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CD1A3B-3AD1-4FCB-A041-C45333857C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Алекс. Петрова</dc:creator>
  <cp:lastModifiedBy>Карине Мазур</cp:lastModifiedBy>
  <cp:lastPrinted>2020-03-12T07:29:43Z</cp:lastPrinted>
  <dcterms:created xsi:type="dcterms:W3CDTF">2019-10-30T08:21:13Z</dcterms:created>
  <dcterms:modified xsi:type="dcterms:W3CDTF">2020-03-12T08:04:29Z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0503121G_2017.xlsx</vt:lpwstr>
  </property>
  <property fmtid="{D5CDD505-2E9C-101B-9397-08002B2CF9AE}" pid="3" name="Название отчета">
    <vt:lpwstr>0503121G_2017.xlsx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петрова_оа</vt:lpwstr>
  </property>
  <property fmtid="{D5CDD505-2E9C-101B-9397-08002B2CF9AE}" pid="10" name="Шаблон">
    <vt:lpwstr>0503121G_2017</vt:lpwstr>
  </property>
  <property fmtid="{D5CDD505-2E9C-101B-9397-08002B2CF9AE}" pid="11" name="Локальная база">
    <vt:lpwstr>не используется</vt:lpwstr>
  </property>
</Properties>
</file>